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>
    <definedName hidden="1" localSheetId="0" name="_xlnm._FilterDatabase">Sheet1!$A$24:$K$42</definedName>
  </definedNames>
  <calcPr/>
</workbook>
</file>

<file path=xl/sharedStrings.xml><?xml version="1.0" encoding="utf-8"?>
<sst xmlns="http://schemas.openxmlformats.org/spreadsheetml/2006/main" count="118" uniqueCount="46">
  <si>
    <t>Data Collection: Automation Emails (Jan 1st, 2022 - present)</t>
  </si>
  <si>
    <t>Email</t>
  </si>
  <si>
    <t>Time</t>
  </si>
  <si>
    <t>Recepients</t>
  </si>
  <si>
    <t>Openers</t>
  </si>
  <si>
    <t>Open %</t>
  </si>
  <si>
    <t>Clickers</t>
  </si>
  <si>
    <t>Click %</t>
  </si>
  <si>
    <t>Unsubscribers</t>
  </si>
  <si>
    <t>Unsubscribe %</t>
  </si>
  <si>
    <t>Efficiency</t>
  </si>
  <si>
    <t>Weighted Average Effective Time</t>
  </si>
  <si>
    <t>Auto Renew Off Annual (1 month)</t>
  </si>
  <si>
    <t>Auto Renew Off Annual (1 week)</t>
  </si>
  <si>
    <t>Time (hours)</t>
  </si>
  <si>
    <t>Weight</t>
  </si>
  <si>
    <t>Ridership Milestone: 100 Trips</t>
  </si>
  <si>
    <t>Auto Renew Off Monthly (3 Days)</t>
  </si>
  <si>
    <t>Ridership Milestone: 50 Trips</t>
  </si>
  <si>
    <t>Prepaid 24 hours</t>
  </si>
  <si>
    <t xml:space="preserve">Three Casual Passes Purchased </t>
  </si>
  <si>
    <t>3 Month Ridership Lapse</t>
  </si>
  <si>
    <t>Auto Renew Off Monthly (10 Days)</t>
  </si>
  <si>
    <t>1 Month Ridership Lapse</t>
  </si>
  <si>
    <t>PayG: 24 hours</t>
  </si>
  <si>
    <t>Expired Annual: 3 Weeks</t>
  </si>
  <si>
    <t>Expired Monthly: 3 Weeks</t>
  </si>
  <si>
    <t>Ridership Milestone: 200 Trips</t>
  </si>
  <si>
    <t>Monthly 10 Trips Upsell</t>
  </si>
  <si>
    <t>Prepaid 1 Week</t>
  </si>
  <si>
    <t>PayG: 1 week</t>
  </si>
  <si>
    <t>PayG: 1 month</t>
  </si>
  <si>
    <t>Gift Codes Utilized</t>
  </si>
  <si>
    <t>Giftcode</t>
  </si>
  <si>
    <t>Users</t>
  </si>
  <si>
    <t>Gift Code%</t>
  </si>
  <si>
    <t>RIDETOGETHER</t>
  </si>
  <si>
    <t xml:space="preserve">- </t>
  </si>
  <si>
    <t>ANNUAL20</t>
  </si>
  <si>
    <t>TAKE5MOGO</t>
  </si>
  <si>
    <t>RIDEMOGO40</t>
  </si>
  <si>
    <t>MOGO10</t>
  </si>
  <si>
    <t>UPGRADE20</t>
  </si>
  <si>
    <t>FREEPREPAID</t>
  </si>
  <si>
    <t>152RIDE</t>
  </si>
  <si>
    <t>MOGO15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</si>
</sst>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:mm:ss am/pm"/>
  </numFmts>
  <fonts count="8">
    <font>
      <sz val="10.0"/>
      <color rgb="FF000000"/>
      <name val="Arial"/>
      <scheme val="minor"/>
    </font>
    <font>
      <b/>
      <i/>
      <sz val="12.0"/>
      <color theme="1"/>
      <name val="Arial"/>
      <scheme val="minor"/>
    </font>
    <font/>
    <font>
      <b/>
      <color theme="1"/>
      <name val="Arial"/>
    </font>
    <font>
      <b/>
      <color theme="1"/>
      <name val="Roboto"/>
    </font>
    <font>
      <b/>
      <i/>
      <color theme="1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</fonts>
  <fills count="8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FF9900"/>
        <bgColor rgb="FFFF9900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0" fillId="0" fontId="1" numFmtId="0" xfId="0" applyAlignment="1" applyFont="1">
      <alignment horizontal="center" readingOrder="0"/>
    </xf>
    <xf borderId="4" fillId="0" fontId="3" numFmtId="0" xfId="0" applyAlignment="1" applyBorder="1" applyFont="1">
      <alignment horizontal="center" readingOrder="0" vertical="bottom"/>
    </xf>
    <xf borderId="4" fillId="0" fontId="3" numFmtId="0" xfId="0" applyAlignment="1" applyBorder="1" applyFont="1">
      <alignment horizontal="center" vertical="bottom"/>
    </xf>
    <xf borderId="4" fillId="0" fontId="3" numFmtId="3" xfId="0" applyAlignment="1" applyBorder="1" applyFont="1" applyNumberFormat="1">
      <alignment horizontal="center" vertical="bottom"/>
    </xf>
    <xf borderId="4" fillId="3" fontId="4" numFmtId="3" xfId="0" applyAlignment="1" applyBorder="1" applyFill="1" applyFont="1" applyNumberFormat="1">
      <alignment horizontal="center" vertical="bottom"/>
    </xf>
    <xf borderId="4" fillId="3" fontId="4" numFmtId="0" xfId="0" applyAlignment="1" applyBorder="1" applyFont="1">
      <alignment horizontal="center" vertical="bottom"/>
    </xf>
    <xf borderId="0" fillId="0" fontId="3" numFmtId="0" xfId="0" applyAlignment="1" applyFont="1">
      <alignment horizontal="center" vertical="bottom"/>
    </xf>
    <xf borderId="0" fillId="4" fontId="5" numFmtId="0" xfId="0" applyAlignment="1" applyFill="1" applyFont="1">
      <alignment horizontal="center" readingOrder="0"/>
    </xf>
    <xf borderId="4" fillId="5" fontId="6" numFmtId="0" xfId="0" applyAlignment="1" applyBorder="1" applyFill="1" applyFont="1">
      <alignment readingOrder="0"/>
    </xf>
    <xf borderId="4" fillId="5" fontId="6" numFmtId="164" xfId="0" applyAlignment="1" applyBorder="1" applyFont="1" applyNumberFormat="1">
      <alignment readingOrder="0"/>
    </xf>
    <xf borderId="4" fillId="5" fontId="6" numFmtId="10" xfId="0" applyBorder="1" applyFont="1" applyNumberFormat="1"/>
    <xf borderId="4" fillId="0" fontId="6" numFmtId="0" xfId="0" applyAlignment="1" applyBorder="1" applyFont="1">
      <alignment readingOrder="0"/>
    </xf>
    <xf borderId="4" fillId="0" fontId="6" numFmtId="164" xfId="0" applyAlignment="1" applyBorder="1" applyFont="1" applyNumberFormat="1">
      <alignment readingOrder="0"/>
    </xf>
    <xf borderId="4" fillId="0" fontId="6" numFmtId="4" xfId="0" applyAlignment="1" applyBorder="1" applyFont="1" applyNumberFormat="1">
      <alignment readingOrder="0"/>
    </xf>
    <xf borderId="4" fillId="0" fontId="6" numFmtId="0" xfId="0" applyBorder="1" applyFont="1"/>
    <xf borderId="4" fillId="0" fontId="6" numFmtId="10" xfId="0" applyBorder="1" applyFont="1" applyNumberFormat="1"/>
    <xf borderId="4" fillId="5" fontId="7" numFmtId="0" xfId="0" applyAlignment="1" applyBorder="1" applyFont="1">
      <alignment readingOrder="0"/>
    </xf>
    <xf borderId="4" fillId="5" fontId="7" numFmtId="164" xfId="0" applyAlignment="1" applyBorder="1" applyFont="1" applyNumberFormat="1">
      <alignment readingOrder="0"/>
    </xf>
    <xf borderId="4" fillId="5" fontId="6" numFmtId="0" xfId="0" applyBorder="1" applyFont="1"/>
    <xf borderId="4" fillId="5" fontId="6" numFmtId="1" xfId="0" applyBorder="1" applyFont="1" applyNumberFormat="1"/>
    <xf borderId="4" fillId="5" fontId="7" numFmtId="10" xfId="0" applyBorder="1" applyFont="1" applyNumberFormat="1"/>
    <xf borderId="4" fillId="6" fontId="6" numFmtId="10" xfId="0" applyBorder="1" applyFill="1" applyFont="1" applyNumberFormat="1"/>
    <xf borderId="4" fillId="0" fontId="6" numFmtId="1" xfId="0" applyAlignment="1" applyBorder="1" applyFont="1" applyNumberFormat="1">
      <alignment readingOrder="0"/>
    </xf>
    <xf borderId="1" fillId="0" fontId="6" numFmtId="10" xfId="0" applyBorder="1" applyFont="1" applyNumberFormat="1"/>
    <xf borderId="1" fillId="4" fontId="5" numFmtId="0" xfId="0" applyAlignment="1" applyBorder="1" applyFont="1">
      <alignment horizontal="center" readingOrder="0"/>
    </xf>
    <xf borderId="4" fillId="0" fontId="7" numFmtId="0" xfId="0" applyAlignment="1" applyBorder="1" applyFont="1">
      <alignment horizontal="center" readingOrder="0"/>
    </xf>
    <xf borderId="4" fillId="5" fontId="6" numFmtId="0" xfId="0" applyAlignment="1" applyBorder="1" applyFont="1">
      <alignment horizontal="center" readingOrder="0"/>
    </xf>
    <xf borderId="4" fillId="5" fontId="6" numFmtId="10" xfId="0" applyAlignment="1" applyBorder="1" applyFont="1" applyNumberFormat="1">
      <alignment readingOrder="0"/>
    </xf>
    <xf borderId="4" fillId="0" fontId="6" numFmtId="0" xfId="0" applyAlignment="1" applyBorder="1" applyFont="1">
      <alignment horizontal="center" readingOrder="0"/>
    </xf>
    <xf borderId="4" fillId="7" fontId="6" numFmtId="0" xfId="0" applyAlignment="1" applyBorder="1" applyFill="1" applyFont="1">
      <alignment horizontal="center" readingOrder="0"/>
    </xf>
    <xf borderId="4" fillId="5" fontId="6" numFmtId="1" xfId="0" applyAlignment="1" applyBorder="1" applyFont="1" applyNumberFormat="1">
      <alignment readingOrder="0"/>
    </xf>
    <xf borderId="4" fillId="0" fontId="6" numFmtId="10" xfId="0" applyAlignment="1" applyBorder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6.25"/>
    <col customWidth="1" min="13" max="13" width="27.88"/>
    <col customWidth="1" min="14" max="14" width="17.5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</row>
    <row r="2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8" t="s">
        <v>6</v>
      </c>
      <c r="G2" s="9" t="s">
        <v>7</v>
      </c>
      <c r="H2" s="8" t="s">
        <v>8</v>
      </c>
      <c r="I2" s="6" t="s">
        <v>9</v>
      </c>
      <c r="J2" s="6" t="s">
        <v>10</v>
      </c>
      <c r="K2" s="10"/>
      <c r="M2" s="11" t="s">
        <v>11</v>
      </c>
    </row>
    <row r="3">
      <c r="A3" s="12" t="s">
        <v>12</v>
      </c>
      <c r="B3" s="13">
        <v>0.375</v>
      </c>
      <c r="C3" s="12">
        <v>138.0</v>
      </c>
      <c r="D3" s="12">
        <v>70.0</v>
      </c>
      <c r="E3" s="14">
        <f t="shared" ref="E3:E20" si="1">D3/C3</f>
        <v>0.5072463768</v>
      </c>
      <c r="F3" s="12">
        <v>38.0</v>
      </c>
      <c r="G3" s="14">
        <f t="shared" ref="G3:G20" si="2">F3/C3</f>
        <v>0.2753623188</v>
      </c>
      <c r="H3" s="12">
        <v>0.0</v>
      </c>
      <c r="I3" s="14">
        <f t="shared" ref="I3:I20" si="3">H3/C3</f>
        <v>0</v>
      </c>
      <c r="J3" s="14">
        <v>0.2753623188405797</v>
      </c>
    </row>
    <row r="4">
      <c r="A4" s="12" t="s">
        <v>13</v>
      </c>
      <c r="B4" s="13">
        <v>0.5</v>
      </c>
      <c r="C4" s="12">
        <v>87.0</v>
      </c>
      <c r="D4" s="12">
        <v>37.0</v>
      </c>
      <c r="E4" s="14">
        <f t="shared" si="1"/>
        <v>0.4252873563</v>
      </c>
      <c r="F4" s="12">
        <v>13.0</v>
      </c>
      <c r="G4" s="14">
        <f t="shared" si="2"/>
        <v>0.1494252874</v>
      </c>
      <c r="H4" s="12">
        <v>0.0</v>
      </c>
      <c r="I4" s="14">
        <f t="shared" si="3"/>
        <v>0</v>
      </c>
      <c r="J4" s="14">
        <v>0.14942528735632185</v>
      </c>
      <c r="M4" s="5" t="s">
        <v>1</v>
      </c>
      <c r="N4" s="7" t="s">
        <v>3</v>
      </c>
      <c r="O4" s="6" t="s">
        <v>2</v>
      </c>
      <c r="P4" s="6" t="s">
        <v>14</v>
      </c>
      <c r="Q4" s="6" t="s">
        <v>15</v>
      </c>
      <c r="R4" s="6" t="s">
        <v>10</v>
      </c>
    </row>
    <row r="5">
      <c r="A5" s="12" t="s">
        <v>16</v>
      </c>
      <c r="B5" s="13">
        <v>0.5833333333333334</v>
      </c>
      <c r="C5" s="12">
        <v>8.0</v>
      </c>
      <c r="D5" s="12">
        <v>3.0</v>
      </c>
      <c r="E5" s="14">
        <f t="shared" si="1"/>
        <v>0.375</v>
      </c>
      <c r="F5" s="12">
        <v>1.0</v>
      </c>
      <c r="G5" s="14">
        <f t="shared" si="2"/>
        <v>0.125</v>
      </c>
      <c r="H5" s="12">
        <v>0.0</v>
      </c>
      <c r="I5" s="14">
        <f t="shared" si="3"/>
        <v>0</v>
      </c>
      <c r="J5" s="14">
        <v>0.125</v>
      </c>
      <c r="M5" s="15" t="s">
        <v>12</v>
      </c>
      <c r="N5" s="15">
        <v>138.0</v>
      </c>
      <c r="O5" s="16">
        <v>0.375</v>
      </c>
      <c r="P5" s="17">
        <v>9.0</v>
      </c>
      <c r="Q5" s="18">
        <f t="shared" ref="Q5:Q14" si="4">Q6+0.18218182</f>
        <v>10.00363638</v>
      </c>
      <c r="R5" s="19">
        <v>0.2753623188405797</v>
      </c>
    </row>
    <row r="6">
      <c r="A6" s="12" t="s">
        <v>17</v>
      </c>
      <c r="B6" s="13">
        <v>0.4375</v>
      </c>
      <c r="C6" s="12">
        <v>156.0</v>
      </c>
      <c r="D6" s="12">
        <v>54.0</v>
      </c>
      <c r="E6" s="14">
        <f t="shared" si="1"/>
        <v>0.3461538462</v>
      </c>
      <c r="F6" s="12">
        <v>18.0</v>
      </c>
      <c r="G6" s="14">
        <f t="shared" si="2"/>
        <v>0.1153846154</v>
      </c>
      <c r="H6" s="12">
        <v>1.0</v>
      </c>
      <c r="I6" s="14">
        <f t="shared" si="3"/>
        <v>0.00641025641</v>
      </c>
      <c r="J6" s="14">
        <v>0.10897435897435898</v>
      </c>
      <c r="M6" s="15" t="s">
        <v>13</v>
      </c>
      <c r="N6" s="15">
        <v>87.0</v>
      </c>
      <c r="O6" s="16">
        <v>0.5</v>
      </c>
      <c r="P6" s="17">
        <v>12.0</v>
      </c>
      <c r="Q6" s="18">
        <f t="shared" si="4"/>
        <v>9.82145456</v>
      </c>
      <c r="R6" s="19">
        <v>0.14942528735632185</v>
      </c>
    </row>
    <row r="7">
      <c r="A7" s="12" t="s">
        <v>18</v>
      </c>
      <c r="B7" s="13">
        <v>0.4166666666666667</v>
      </c>
      <c r="C7" s="12">
        <v>21.0</v>
      </c>
      <c r="D7" s="12">
        <v>5.0</v>
      </c>
      <c r="E7" s="14">
        <f t="shared" si="1"/>
        <v>0.2380952381</v>
      </c>
      <c r="F7" s="12">
        <v>2.0</v>
      </c>
      <c r="G7" s="14">
        <f t="shared" si="2"/>
        <v>0.09523809524</v>
      </c>
      <c r="H7" s="12">
        <v>0.0</v>
      </c>
      <c r="I7" s="14">
        <f t="shared" si="3"/>
        <v>0</v>
      </c>
      <c r="J7" s="14">
        <v>0.09523809523809523</v>
      </c>
      <c r="M7" s="15" t="s">
        <v>16</v>
      </c>
      <c r="N7" s="15">
        <v>8.0</v>
      </c>
      <c r="O7" s="16">
        <v>0.5833333333333334</v>
      </c>
      <c r="P7" s="17">
        <v>14.0</v>
      </c>
      <c r="Q7" s="18">
        <f t="shared" si="4"/>
        <v>9.63927274</v>
      </c>
      <c r="R7" s="19">
        <v>0.125</v>
      </c>
    </row>
    <row r="8">
      <c r="A8" s="12" t="s">
        <v>19</v>
      </c>
      <c r="B8" s="13">
        <v>0.4791666666666667</v>
      </c>
      <c r="C8" s="12">
        <v>567.0</v>
      </c>
      <c r="D8" s="12">
        <v>266.0</v>
      </c>
      <c r="E8" s="14">
        <f t="shared" si="1"/>
        <v>0.4691358025</v>
      </c>
      <c r="F8" s="12">
        <v>37.0</v>
      </c>
      <c r="G8" s="14">
        <f t="shared" si="2"/>
        <v>0.06525573192</v>
      </c>
      <c r="H8" s="12">
        <v>10.0</v>
      </c>
      <c r="I8" s="14">
        <f t="shared" si="3"/>
        <v>0.0176366843</v>
      </c>
      <c r="J8" s="14">
        <v>0.047619047619047616</v>
      </c>
      <c r="M8" s="15" t="s">
        <v>17</v>
      </c>
      <c r="N8" s="15">
        <v>156.0</v>
      </c>
      <c r="O8" s="16">
        <v>0.4375</v>
      </c>
      <c r="P8" s="17">
        <v>10.5</v>
      </c>
      <c r="Q8" s="18">
        <f t="shared" si="4"/>
        <v>9.45709092</v>
      </c>
      <c r="R8" s="19">
        <v>0.10897435897435898</v>
      </c>
    </row>
    <row r="9">
      <c r="A9" s="12" t="s">
        <v>20</v>
      </c>
      <c r="B9" s="13">
        <v>0.4375</v>
      </c>
      <c r="C9" s="12">
        <v>98.0</v>
      </c>
      <c r="D9" s="12">
        <v>18.0</v>
      </c>
      <c r="E9" s="14">
        <f t="shared" si="1"/>
        <v>0.1836734694</v>
      </c>
      <c r="F9" s="12">
        <v>5.0</v>
      </c>
      <c r="G9" s="14">
        <f t="shared" si="2"/>
        <v>0.05102040816</v>
      </c>
      <c r="H9" s="12">
        <v>1.0</v>
      </c>
      <c r="I9" s="14">
        <f t="shared" si="3"/>
        <v>0.01020408163</v>
      </c>
      <c r="J9" s="14">
        <v>0.04081632653061225</v>
      </c>
      <c r="M9" s="15" t="s">
        <v>18</v>
      </c>
      <c r="N9" s="15">
        <v>21.0</v>
      </c>
      <c r="O9" s="16">
        <v>0.4166666666666667</v>
      </c>
      <c r="P9" s="17">
        <v>10.0</v>
      </c>
      <c r="Q9" s="18">
        <f t="shared" si="4"/>
        <v>9.2749091</v>
      </c>
      <c r="R9" s="19">
        <v>0.09523809523809523</v>
      </c>
    </row>
    <row r="10">
      <c r="A10" s="12" t="s">
        <v>21</v>
      </c>
      <c r="B10" s="13">
        <v>0.5416666666666666</v>
      </c>
      <c r="C10" s="12">
        <v>919.0</v>
      </c>
      <c r="D10" s="12">
        <v>123.0</v>
      </c>
      <c r="E10" s="14">
        <f t="shared" si="1"/>
        <v>0.1338411317</v>
      </c>
      <c r="F10" s="12">
        <v>36.0</v>
      </c>
      <c r="G10" s="14">
        <f t="shared" si="2"/>
        <v>0.03917301415</v>
      </c>
      <c r="H10" s="12">
        <v>3.0</v>
      </c>
      <c r="I10" s="14">
        <f t="shared" si="3"/>
        <v>0.003264417845</v>
      </c>
      <c r="J10" s="14">
        <v>0.03590859630032644</v>
      </c>
      <c r="M10" s="15" t="s">
        <v>19</v>
      </c>
      <c r="N10" s="15">
        <v>567.0</v>
      </c>
      <c r="O10" s="16">
        <v>0.4791666666666667</v>
      </c>
      <c r="P10" s="17">
        <v>11.5</v>
      </c>
      <c r="Q10" s="18">
        <f t="shared" si="4"/>
        <v>9.09272728</v>
      </c>
      <c r="R10" s="19">
        <v>0.047619047619047616</v>
      </c>
    </row>
    <row r="11">
      <c r="A11" s="12" t="s">
        <v>22</v>
      </c>
      <c r="B11" s="13">
        <v>0.5625</v>
      </c>
      <c r="C11" s="12">
        <v>181.0</v>
      </c>
      <c r="D11" s="12">
        <v>71.0</v>
      </c>
      <c r="E11" s="14">
        <f t="shared" si="1"/>
        <v>0.3922651934</v>
      </c>
      <c r="F11" s="12">
        <v>5.0</v>
      </c>
      <c r="G11" s="14">
        <f t="shared" si="2"/>
        <v>0.02762430939</v>
      </c>
      <c r="H11" s="12">
        <v>0.0</v>
      </c>
      <c r="I11" s="14">
        <f t="shared" si="3"/>
        <v>0</v>
      </c>
      <c r="J11" s="14">
        <v>0.027624309392265192</v>
      </c>
      <c r="M11" s="15" t="s">
        <v>20</v>
      </c>
      <c r="N11" s="15">
        <v>98.0</v>
      </c>
      <c r="O11" s="16">
        <v>0.4375</v>
      </c>
      <c r="P11" s="17">
        <v>10.5</v>
      </c>
      <c r="Q11" s="18">
        <f t="shared" si="4"/>
        <v>8.91054546</v>
      </c>
      <c r="R11" s="19">
        <v>0.04081632653061225</v>
      </c>
    </row>
    <row r="12">
      <c r="A12" s="12" t="s">
        <v>23</v>
      </c>
      <c r="B12" s="13">
        <v>0.4583333333333333</v>
      </c>
      <c r="C12" s="12">
        <v>1091.0</v>
      </c>
      <c r="D12" s="12">
        <v>196.0</v>
      </c>
      <c r="E12" s="14">
        <f t="shared" si="1"/>
        <v>0.1796516957</v>
      </c>
      <c r="F12" s="12">
        <v>29.0</v>
      </c>
      <c r="G12" s="14">
        <f t="shared" si="2"/>
        <v>0.02658111824</v>
      </c>
      <c r="H12" s="12">
        <v>5.0</v>
      </c>
      <c r="I12" s="14">
        <f t="shared" si="3"/>
        <v>0.004582951421</v>
      </c>
      <c r="J12" s="14">
        <v>0.021998166819431713</v>
      </c>
      <c r="M12" s="15" t="s">
        <v>21</v>
      </c>
      <c r="N12" s="15">
        <v>919.0</v>
      </c>
      <c r="O12" s="16">
        <v>0.5416666666666666</v>
      </c>
      <c r="P12" s="17">
        <v>13.0</v>
      </c>
      <c r="Q12" s="18">
        <f t="shared" si="4"/>
        <v>8.72836364</v>
      </c>
      <c r="R12" s="19">
        <v>0.03590859630032644</v>
      </c>
    </row>
    <row r="13">
      <c r="A13" s="12" t="s">
        <v>24</v>
      </c>
      <c r="B13" s="13">
        <v>0.3958333333333333</v>
      </c>
      <c r="C13" s="12">
        <v>926.0</v>
      </c>
      <c r="D13" s="12">
        <v>278.0</v>
      </c>
      <c r="E13" s="14">
        <f t="shared" si="1"/>
        <v>0.3002159827</v>
      </c>
      <c r="F13" s="12">
        <v>12.0</v>
      </c>
      <c r="G13" s="14">
        <f t="shared" si="2"/>
        <v>0.01295896328</v>
      </c>
      <c r="H13" s="12">
        <v>5.0</v>
      </c>
      <c r="I13" s="14">
        <f t="shared" si="3"/>
        <v>0.005399568035</v>
      </c>
      <c r="J13" s="14">
        <v>0.00755939524838013</v>
      </c>
      <c r="M13" s="15" t="s">
        <v>22</v>
      </c>
      <c r="N13" s="15">
        <v>181.0</v>
      </c>
      <c r="O13" s="16">
        <v>0.5625</v>
      </c>
      <c r="P13" s="17">
        <v>13.5</v>
      </c>
      <c r="Q13" s="18">
        <f t="shared" si="4"/>
        <v>8.54618182</v>
      </c>
      <c r="R13" s="19">
        <v>0.027624309392265192</v>
      </c>
    </row>
    <row r="14">
      <c r="A14" s="15" t="s">
        <v>25</v>
      </c>
      <c r="B14" s="16">
        <v>0.5208333333333334</v>
      </c>
      <c r="C14" s="15">
        <v>8.0</v>
      </c>
      <c r="D14" s="15">
        <v>5.0</v>
      </c>
      <c r="E14" s="19">
        <f t="shared" si="1"/>
        <v>0.625</v>
      </c>
      <c r="F14" s="15">
        <v>0.0</v>
      </c>
      <c r="G14" s="19">
        <f t="shared" si="2"/>
        <v>0</v>
      </c>
      <c r="H14" s="15">
        <v>0.0</v>
      </c>
      <c r="I14" s="19">
        <f t="shared" si="3"/>
        <v>0</v>
      </c>
      <c r="J14" s="19">
        <v>0.0</v>
      </c>
      <c r="M14" s="15" t="s">
        <v>23</v>
      </c>
      <c r="N14" s="15">
        <v>1091.0</v>
      </c>
      <c r="O14" s="16">
        <v>0.4583333333333333</v>
      </c>
      <c r="P14" s="17">
        <v>11.0</v>
      </c>
      <c r="Q14" s="18">
        <f t="shared" si="4"/>
        <v>8.364</v>
      </c>
      <c r="R14" s="19">
        <v>0.021998166819431713</v>
      </c>
    </row>
    <row r="15">
      <c r="A15" s="15" t="s">
        <v>26</v>
      </c>
      <c r="B15" s="16">
        <v>0.4375</v>
      </c>
      <c r="C15" s="15">
        <v>13.0</v>
      </c>
      <c r="D15" s="15">
        <v>3.0</v>
      </c>
      <c r="E15" s="19">
        <f t="shared" si="1"/>
        <v>0.2307692308</v>
      </c>
      <c r="F15" s="15">
        <v>0.0</v>
      </c>
      <c r="G15" s="19">
        <f t="shared" si="2"/>
        <v>0</v>
      </c>
      <c r="H15" s="15">
        <v>0.0</v>
      </c>
      <c r="I15" s="19">
        <f t="shared" si="3"/>
        <v>0</v>
      </c>
      <c r="J15" s="19">
        <v>0.0</v>
      </c>
      <c r="M15" s="15" t="s">
        <v>24</v>
      </c>
      <c r="N15" s="15">
        <v>926.0</v>
      </c>
      <c r="O15" s="16">
        <v>0.3958333333333333</v>
      </c>
      <c r="P15" s="17">
        <v>9.5</v>
      </c>
      <c r="Q15" s="15">
        <v>8.18181818</v>
      </c>
      <c r="R15" s="19">
        <v>0.00755939524838013</v>
      </c>
    </row>
    <row r="16">
      <c r="A16" s="15" t="s">
        <v>27</v>
      </c>
      <c r="B16" s="16">
        <v>0.5</v>
      </c>
      <c r="C16" s="15">
        <v>2.0</v>
      </c>
      <c r="D16" s="15">
        <v>1.0</v>
      </c>
      <c r="E16" s="19">
        <f t="shared" si="1"/>
        <v>0.5</v>
      </c>
      <c r="F16" s="15">
        <v>0.0</v>
      </c>
      <c r="G16" s="19">
        <f t="shared" si="2"/>
        <v>0</v>
      </c>
      <c r="H16" s="15">
        <v>0.0</v>
      </c>
      <c r="I16" s="19">
        <f t="shared" si="3"/>
        <v>0</v>
      </c>
      <c r="J16" s="19">
        <v>0.0</v>
      </c>
      <c r="M16" s="20" t="s">
        <v>11</v>
      </c>
      <c r="N16" s="21"/>
      <c r="O16" s="21">
        <v>0.4708333333333333</v>
      </c>
      <c r="P16" s="22">
        <f>IFERROR(__xludf.DUMMYFUNCTION(" AVERAGE.WEIGHTED(P5:P15,Q5:Q15)"),11.313628183412415)</f>
        <v>11.31362818</v>
      </c>
      <c r="Q16" s="23">
        <f> SUM(Q5:Q15)</f>
        <v>100.0200001</v>
      </c>
      <c r="R16" s="24">
        <f>IFERROR(__xludf.DUMMYFUNCTION(" AVERAGE.WEIGHTED(R5:R15,Q5:Q15)"),0.08931256779453378)</f>
        <v>0.08931256779</v>
      </c>
    </row>
    <row r="17">
      <c r="A17" s="15" t="s">
        <v>28</v>
      </c>
      <c r="B17" s="16">
        <v>0.6666666666666666</v>
      </c>
      <c r="C17" s="15">
        <v>28.0</v>
      </c>
      <c r="D17" s="15">
        <v>13.0</v>
      </c>
      <c r="E17" s="19">
        <f t="shared" si="1"/>
        <v>0.4642857143</v>
      </c>
      <c r="F17" s="15">
        <v>0.0</v>
      </c>
      <c r="G17" s="19">
        <f t="shared" si="2"/>
        <v>0</v>
      </c>
      <c r="H17" s="15">
        <v>0.0</v>
      </c>
      <c r="I17" s="19">
        <f t="shared" si="3"/>
        <v>0</v>
      </c>
      <c r="J17" s="19">
        <v>0.0</v>
      </c>
      <c r="R17" s="25">
        <f> AVERAGE(R5:R15)</f>
        <v>0.0850478093</v>
      </c>
    </row>
    <row r="18">
      <c r="A18" s="15" t="s">
        <v>29</v>
      </c>
      <c r="B18" s="16">
        <v>0.4583333333333333</v>
      </c>
      <c r="C18" s="15">
        <v>441.0</v>
      </c>
      <c r="D18" s="15">
        <v>159.0</v>
      </c>
      <c r="E18" s="19">
        <f t="shared" si="1"/>
        <v>0.3605442177</v>
      </c>
      <c r="F18" s="15">
        <v>5.0</v>
      </c>
      <c r="G18" s="19">
        <f t="shared" si="2"/>
        <v>0.01133786848</v>
      </c>
      <c r="H18" s="15">
        <v>8.0</v>
      </c>
      <c r="I18" s="19">
        <f t="shared" si="3"/>
        <v>0.01814058957</v>
      </c>
      <c r="J18" s="19">
        <v>-0.006802721088435375</v>
      </c>
    </row>
    <row r="19">
      <c r="A19" s="15" t="s">
        <v>30</v>
      </c>
      <c r="B19" s="16">
        <v>0.4166666666666667</v>
      </c>
      <c r="C19" s="15">
        <v>577.0</v>
      </c>
      <c r="D19" s="15">
        <v>156.0</v>
      </c>
      <c r="E19" s="19">
        <f t="shared" si="1"/>
        <v>0.2703639515</v>
      </c>
      <c r="F19" s="15">
        <v>4.0</v>
      </c>
      <c r="G19" s="19">
        <f t="shared" si="2"/>
        <v>0.006932409012</v>
      </c>
      <c r="H19" s="15">
        <v>10.0</v>
      </c>
      <c r="I19" s="19">
        <f t="shared" si="3"/>
        <v>0.01733102253</v>
      </c>
      <c r="J19" s="19">
        <v>-0.010398613518197573</v>
      </c>
    </row>
    <row r="20">
      <c r="A20" s="15" t="s">
        <v>31</v>
      </c>
      <c r="B20" s="16">
        <v>0.4791666666666667</v>
      </c>
      <c r="C20" s="15">
        <v>559.0</v>
      </c>
      <c r="D20" s="26">
        <v>84.0</v>
      </c>
      <c r="E20" s="19">
        <f t="shared" si="1"/>
        <v>0.1502683363</v>
      </c>
      <c r="F20" s="26">
        <v>3.0</v>
      </c>
      <c r="G20" s="19">
        <f t="shared" si="2"/>
        <v>0.005366726297</v>
      </c>
      <c r="H20" s="26">
        <v>16.0</v>
      </c>
      <c r="I20" s="19">
        <f t="shared" si="3"/>
        <v>0.02862254025</v>
      </c>
      <c r="J20" s="27">
        <v>-0.023255813953488372</v>
      </c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>
      <c r="A22" s="1" t="s">
        <v>0</v>
      </c>
      <c r="B22" s="2"/>
      <c r="C22" s="2"/>
      <c r="D22" s="2"/>
      <c r="E22" s="2"/>
      <c r="F22" s="2"/>
      <c r="G22" s="2"/>
      <c r="H22" s="2"/>
      <c r="I22" s="2"/>
      <c r="J22" s="2"/>
      <c r="K22" s="3"/>
      <c r="M22" s="28" t="s">
        <v>32</v>
      </c>
      <c r="N22" s="2"/>
      <c r="O22" s="3"/>
    </row>
    <row r="23">
      <c r="A23" s="5"/>
      <c r="B23" s="6"/>
      <c r="C23" s="7"/>
      <c r="D23" s="8"/>
      <c r="E23" s="9"/>
      <c r="F23" s="8"/>
      <c r="G23" s="9"/>
      <c r="H23" s="8"/>
      <c r="I23" s="6"/>
      <c r="J23" s="6"/>
      <c r="K23" s="6"/>
      <c r="M23" s="29" t="s">
        <v>1</v>
      </c>
      <c r="N23" s="29" t="s">
        <v>33</v>
      </c>
      <c r="O23" s="29" t="s">
        <v>34</v>
      </c>
    </row>
    <row r="24">
      <c r="A24" s="5" t="s">
        <v>1</v>
      </c>
      <c r="B24" s="6" t="s">
        <v>2</v>
      </c>
      <c r="C24" s="7" t="s">
        <v>3</v>
      </c>
      <c r="D24" s="8" t="s">
        <v>4</v>
      </c>
      <c r="E24" s="9" t="s">
        <v>5</v>
      </c>
      <c r="F24" s="8" t="s">
        <v>6</v>
      </c>
      <c r="G24" s="9" t="s">
        <v>7</v>
      </c>
      <c r="H24" s="8" t="s">
        <v>8</v>
      </c>
      <c r="I24" s="6" t="s">
        <v>9</v>
      </c>
      <c r="J24" s="5" t="s">
        <v>35</v>
      </c>
      <c r="K24" s="6" t="s">
        <v>10</v>
      </c>
      <c r="M24" s="30" t="s">
        <v>23</v>
      </c>
      <c r="N24" s="30" t="s">
        <v>36</v>
      </c>
      <c r="O24" s="30">
        <v>7.0</v>
      </c>
    </row>
    <row r="25">
      <c r="A25" s="12" t="s">
        <v>13</v>
      </c>
      <c r="B25" s="13">
        <v>0.5</v>
      </c>
      <c r="C25" s="12">
        <v>87.0</v>
      </c>
      <c r="D25" s="12">
        <v>37.0</v>
      </c>
      <c r="E25" s="14">
        <f t="shared" ref="E25:E42" si="5">D25/C25</f>
        <v>0.4252873563</v>
      </c>
      <c r="F25" s="12">
        <v>13.0</v>
      </c>
      <c r="G25" s="14">
        <f t="shared" ref="G25:G42" si="6">F25/C25</f>
        <v>0.1494252874</v>
      </c>
      <c r="H25" s="12">
        <v>0.0</v>
      </c>
      <c r="I25" s="14">
        <f t="shared" ref="I25:I42" si="7">H25/C25</f>
        <v>0</v>
      </c>
      <c r="J25" s="31">
        <f>13/D25</f>
        <v>0.3513513514</v>
      </c>
      <c r="K25" s="14">
        <f t="shared" ref="K25:K42" si="8">G25-I25 + J25</f>
        <v>0.5007766387</v>
      </c>
      <c r="M25" s="32" t="s">
        <v>21</v>
      </c>
      <c r="N25" s="32" t="s">
        <v>37</v>
      </c>
      <c r="O25" s="32">
        <v>0.0</v>
      </c>
    </row>
    <row r="26">
      <c r="A26" s="12" t="s">
        <v>12</v>
      </c>
      <c r="B26" s="13">
        <v>0.375</v>
      </c>
      <c r="C26" s="12">
        <v>138.0</v>
      </c>
      <c r="D26" s="12">
        <v>70.0</v>
      </c>
      <c r="E26" s="14">
        <f t="shared" si="5"/>
        <v>0.5072463768</v>
      </c>
      <c r="F26" s="12">
        <v>38.0</v>
      </c>
      <c r="G26" s="14">
        <f t="shared" si="6"/>
        <v>0.2753623188</v>
      </c>
      <c r="H26" s="12">
        <v>0.0</v>
      </c>
      <c r="I26" s="14">
        <f t="shared" si="7"/>
        <v>0</v>
      </c>
      <c r="J26" s="31">
        <f>0/D26</f>
        <v>0</v>
      </c>
      <c r="K26" s="14">
        <f t="shared" si="8"/>
        <v>0.2753623188</v>
      </c>
      <c r="M26" s="32" t="s">
        <v>12</v>
      </c>
      <c r="N26" s="32" t="s">
        <v>37</v>
      </c>
      <c r="O26" s="32">
        <v>0.0</v>
      </c>
    </row>
    <row r="27">
      <c r="A27" s="12" t="s">
        <v>16</v>
      </c>
      <c r="B27" s="13">
        <v>0.5833333333333334</v>
      </c>
      <c r="C27" s="12">
        <v>8.0</v>
      </c>
      <c r="D27" s="12">
        <v>3.0</v>
      </c>
      <c r="E27" s="14">
        <f t="shared" si="5"/>
        <v>0.375</v>
      </c>
      <c r="F27" s="12">
        <v>1.0</v>
      </c>
      <c r="G27" s="14">
        <f t="shared" si="6"/>
        <v>0.125</v>
      </c>
      <c r="H27" s="12">
        <v>0.0</v>
      </c>
      <c r="I27" s="14">
        <f t="shared" si="7"/>
        <v>0</v>
      </c>
      <c r="J27" s="14">
        <f>0/27</f>
        <v>0</v>
      </c>
      <c r="K27" s="14">
        <f t="shared" si="8"/>
        <v>0.125</v>
      </c>
      <c r="M27" s="30" t="s">
        <v>13</v>
      </c>
      <c r="N27" s="30" t="s">
        <v>38</v>
      </c>
      <c r="O27" s="30">
        <v>13.0</v>
      </c>
    </row>
    <row r="28">
      <c r="A28" s="12" t="s">
        <v>17</v>
      </c>
      <c r="B28" s="13">
        <v>0.4375</v>
      </c>
      <c r="C28" s="12">
        <v>156.0</v>
      </c>
      <c r="D28" s="12">
        <v>54.0</v>
      </c>
      <c r="E28" s="14">
        <f t="shared" si="5"/>
        <v>0.3461538462</v>
      </c>
      <c r="F28" s="12">
        <v>18.0</v>
      </c>
      <c r="G28" s="14">
        <f t="shared" si="6"/>
        <v>0.1153846154</v>
      </c>
      <c r="H28" s="12">
        <v>1.0</v>
      </c>
      <c r="I28" s="14">
        <f t="shared" si="7"/>
        <v>0.00641025641</v>
      </c>
      <c r="J28" s="14">
        <f>0/28</f>
        <v>0</v>
      </c>
      <c r="K28" s="14">
        <f t="shared" si="8"/>
        <v>0.108974359</v>
      </c>
      <c r="M28" s="32" t="s">
        <v>22</v>
      </c>
      <c r="N28" s="32" t="s">
        <v>37</v>
      </c>
      <c r="O28" s="32">
        <v>0.0</v>
      </c>
    </row>
    <row r="29">
      <c r="A29" s="12" t="s">
        <v>18</v>
      </c>
      <c r="B29" s="13">
        <v>0.4166666666666667</v>
      </c>
      <c r="C29" s="12">
        <v>21.0</v>
      </c>
      <c r="D29" s="12">
        <v>5.0</v>
      </c>
      <c r="E29" s="14">
        <f t="shared" si="5"/>
        <v>0.2380952381</v>
      </c>
      <c r="F29" s="12">
        <v>2.0</v>
      </c>
      <c r="G29" s="14">
        <f t="shared" si="6"/>
        <v>0.09523809524</v>
      </c>
      <c r="H29" s="12">
        <v>0.0</v>
      </c>
      <c r="I29" s="14">
        <f t="shared" si="7"/>
        <v>0</v>
      </c>
      <c r="J29" s="14">
        <f>0/D29</f>
        <v>0</v>
      </c>
      <c r="K29" s="14">
        <f t="shared" si="8"/>
        <v>0.09523809524</v>
      </c>
      <c r="M29" s="32" t="s">
        <v>17</v>
      </c>
      <c r="N29" s="32" t="s">
        <v>39</v>
      </c>
      <c r="O29" s="32">
        <v>0.0</v>
      </c>
    </row>
    <row r="30">
      <c r="A30" s="12" t="s">
        <v>23</v>
      </c>
      <c r="B30" s="13">
        <v>0.4583333333333333</v>
      </c>
      <c r="C30" s="12">
        <v>1091.0</v>
      </c>
      <c r="D30" s="12">
        <v>196.0</v>
      </c>
      <c r="E30" s="14">
        <f t="shared" si="5"/>
        <v>0.1796516957</v>
      </c>
      <c r="F30" s="12">
        <v>29.0</v>
      </c>
      <c r="G30" s="14">
        <f t="shared" si="6"/>
        <v>0.02658111824</v>
      </c>
      <c r="H30" s="12">
        <v>5.0</v>
      </c>
      <c r="I30" s="14">
        <f t="shared" si="7"/>
        <v>0.004582951421</v>
      </c>
      <c r="J30" s="14">
        <f>7/D30</f>
        <v>0.03571428571</v>
      </c>
      <c r="K30" s="14">
        <f t="shared" si="8"/>
        <v>0.05771245253</v>
      </c>
      <c r="M30" s="33" t="s">
        <v>25</v>
      </c>
      <c r="N30" s="33" t="s">
        <v>40</v>
      </c>
      <c r="O30" s="33">
        <v>0.0</v>
      </c>
    </row>
    <row r="31">
      <c r="A31" s="12" t="s">
        <v>19</v>
      </c>
      <c r="B31" s="13">
        <v>0.4791666666666667</v>
      </c>
      <c r="C31" s="12">
        <v>567.0</v>
      </c>
      <c r="D31" s="12">
        <v>266.0</v>
      </c>
      <c r="E31" s="14">
        <f t="shared" si="5"/>
        <v>0.4691358025</v>
      </c>
      <c r="F31" s="12">
        <v>37.0</v>
      </c>
      <c r="G31" s="14">
        <f t="shared" si="6"/>
        <v>0.06525573192</v>
      </c>
      <c r="H31" s="12">
        <v>10.0</v>
      </c>
      <c r="I31" s="14">
        <f t="shared" si="7"/>
        <v>0.0176366843</v>
      </c>
      <c r="J31" s="31">
        <v>0.0</v>
      </c>
      <c r="K31" s="14">
        <f t="shared" si="8"/>
        <v>0.04761904762</v>
      </c>
      <c r="M31" s="33" t="s">
        <v>26</v>
      </c>
      <c r="N31" s="33" t="s">
        <v>41</v>
      </c>
      <c r="O31" s="33">
        <v>0.0</v>
      </c>
    </row>
    <row r="32">
      <c r="A32" s="12" t="s">
        <v>20</v>
      </c>
      <c r="B32" s="13">
        <v>0.4375</v>
      </c>
      <c r="C32" s="12">
        <v>98.0</v>
      </c>
      <c r="D32" s="12">
        <v>18.0</v>
      </c>
      <c r="E32" s="14">
        <f t="shared" si="5"/>
        <v>0.1836734694</v>
      </c>
      <c r="F32" s="12">
        <v>5.0</v>
      </c>
      <c r="G32" s="14">
        <f t="shared" si="6"/>
        <v>0.05102040816</v>
      </c>
      <c r="H32" s="12">
        <v>1.0</v>
      </c>
      <c r="I32" s="14">
        <f t="shared" si="7"/>
        <v>0.01020408163</v>
      </c>
      <c r="J32" s="31">
        <v>0.0</v>
      </c>
      <c r="K32" s="14">
        <f t="shared" si="8"/>
        <v>0.04081632653</v>
      </c>
      <c r="M32" s="32" t="s">
        <v>28</v>
      </c>
      <c r="N32" s="32" t="s">
        <v>42</v>
      </c>
      <c r="O32" s="32">
        <v>0.0</v>
      </c>
    </row>
    <row r="33">
      <c r="A33" s="12" t="s">
        <v>21</v>
      </c>
      <c r="B33" s="13">
        <v>0.5416666666666666</v>
      </c>
      <c r="C33" s="12">
        <v>919.0</v>
      </c>
      <c r="D33" s="12">
        <v>123.0</v>
      </c>
      <c r="E33" s="14">
        <f t="shared" si="5"/>
        <v>0.1338411317</v>
      </c>
      <c r="F33" s="12">
        <v>36.0</v>
      </c>
      <c r="G33" s="14">
        <f t="shared" si="6"/>
        <v>0.03917301415</v>
      </c>
      <c r="H33" s="12">
        <v>3.0</v>
      </c>
      <c r="I33" s="14">
        <f t="shared" si="7"/>
        <v>0.003264417845</v>
      </c>
      <c r="J33" s="31">
        <v>0.0</v>
      </c>
      <c r="K33" s="14">
        <f t="shared" si="8"/>
        <v>0.0359085963</v>
      </c>
      <c r="M33" s="30" t="s">
        <v>31</v>
      </c>
      <c r="N33" s="30" t="s">
        <v>43</v>
      </c>
      <c r="O33" s="30">
        <v>4.0</v>
      </c>
    </row>
    <row r="34">
      <c r="A34" s="12" t="s">
        <v>22</v>
      </c>
      <c r="B34" s="13">
        <v>0.5625</v>
      </c>
      <c r="C34" s="12">
        <v>181.0</v>
      </c>
      <c r="D34" s="12">
        <v>71.0</v>
      </c>
      <c r="E34" s="14">
        <f t="shared" si="5"/>
        <v>0.3922651934</v>
      </c>
      <c r="F34" s="12">
        <v>5.0</v>
      </c>
      <c r="G34" s="14">
        <f t="shared" si="6"/>
        <v>0.02762430939</v>
      </c>
      <c r="H34" s="12">
        <v>0.0</v>
      </c>
      <c r="I34" s="14">
        <f t="shared" si="7"/>
        <v>0</v>
      </c>
      <c r="J34" s="31">
        <v>0.0</v>
      </c>
      <c r="K34" s="14">
        <f t="shared" si="8"/>
        <v>0.02762430939</v>
      </c>
      <c r="M34" s="32" t="s">
        <v>30</v>
      </c>
      <c r="N34" s="32" t="s">
        <v>44</v>
      </c>
      <c r="O34" s="32">
        <v>0.0</v>
      </c>
    </row>
    <row r="35">
      <c r="A35" s="12" t="s">
        <v>31</v>
      </c>
      <c r="B35" s="13">
        <v>0.4791666666666667</v>
      </c>
      <c r="C35" s="12">
        <v>559.0</v>
      </c>
      <c r="D35" s="34">
        <v>84.0</v>
      </c>
      <c r="E35" s="14">
        <f t="shared" si="5"/>
        <v>0.1502683363</v>
      </c>
      <c r="F35" s="34">
        <v>3.0</v>
      </c>
      <c r="G35" s="14">
        <f t="shared" si="6"/>
        <v>0.005366726297</v>
      </c>
      <c r="H35" s="34">
        <v>16.0</v>
      </c>
      <c r="I35" s="14">
        <f t="shared" si="7"/>
        <v>0.02862254025</v>
      </c>
      <c r="J35" s="14">
        <f>4/D35</f>
        <v>0.04761904762</v>
      </c>
      <c r="K35" s="14">
        <f t="shared" si="8"/>
        <v>0.02436323367</v>
      </c>
      <c r="M35" s="32" t="s">
        <v>24</v>
      </c>
      <c r="N35" s="32" t="s">
        <v>37</v>
      </c>
      <c r="O35" s="32">
        <v>0.0</v>
      </c>
    </row>
    <row r="36">
      <c r="A36" s="12" t="s">
        <v>24</v>
      </c>
      <c r="B36" s="13">
        <v>0.3958333333333333</v>
      </c>
      <c r="C36" s="12">
        <v>926.0</v>
      </c>
      <c r="D36" s="12">
        <v>278.0</v>
      </c>
      <c r="E36" s="14">
        <f t="shared" si="5"/>
        <v>0.3002159827</v>
      </c>
      <c r="F36" s="12">
        <v>12.0</v>
      </c>
      <c r="G36" s="14">
        <f t="shared" si="6"/>
        <v>0.01295896328</v>
      </c>
      <c r="H36" s="12">
        <v>5.0</v>
      </c>
      <c r="I36" s="14">
        <f t="shared" si="7"/>
        <v>0.005399568035</v>
      </c>
      <c r="J36" s="31">
        <v>0.0</v>
      </c>
      <c r="K36" s="14">
        <f t="shared" si="8"/>
        <v>0.007559395248</v>
      </c>
      <c r="M36" s="32" t="s">
        <v>29</v>
      </c>
      <c r="N36" s="32" t="s">
        <v>45</v>
      </c>
      <c r="O36" s="32">
        <v>0.0</v>
      </c>
    </row>
    <row r="37">
      <c r="A37" s="15" t="s">
        <v>25</v>
      </c>
      <c r="B37" s="16">
        <v>0.5208333333333334</v>
      </c>
      <c r="C37" s="15">
        <v>8.0</v>
      </c>
      <c r="D37" s="15">
        <v>5.0</v>
      </c>
      <c r="E37" s="19">
        <f t="shared" si="5"/>
        <v>0.625</v>
      </c>
      <c r="F37" s="15">
        <v>0.0</v>
      </c>
      <c r="G37" s="19">
        <f t="shared" si="6"/>
        <v>0</v>
      </c>
      <c r="H37" s="15">
        <v>0.0</v>
      </c>
      <c r="I37" s="19">
        <f t="shared" si="7"/>
        <v>0</v>
      </c>
      <c r="J37" s="35">
        <v>0.0</v>
      </c>
      <c r="K37" s="19">
        <f t="shared" si="8"/>
        <v>0</v>
      </c>
      <c r="M37" s="32" t="s">
        <v>19</v>
      </c>
      <c r="N37" s="32" t="s">
        <v>37</v>
      </c>
      <c r="O37" s="32">
        <v>0.0</v>
      </c>
    </row>
    <row r="38">
      <c r="A38" s="15" t="s">
        <v>26</v>
      </c>
      <c r="B38" s="16">
        <v>0.4375</v>
      </c>
      <c r="C38" s="15">
        <v>13.0</v>
      </c>
      <c r="D38" s="15">
        <v>3.0</v>
      </c>
      <c r="E38" s="19">
        <f t="shared" si="5"/>
        <v>0.2307692308</v>
      </c>
      <c r="F38" s="15">
        <v>0.0</v>
      </c>
      <c r="G38" s="19">
        <f t="shared" si="6"/>
        <v>0</v>
      </c>
      <c r="H38" s="15">
        <v>0.0</v>
      </c>
      <c r="I38" s="19">
        <f t="shared" si="7"/>
        <v>0</v>
      </c>
      <c r="J38" s="35">
        <v>0.0</v>
      </c>
      <c r="K38" s="19">
        <f t="shared" si="8"/>
        <v>0</v>
      </c>
      <c r="M38" s="32" t="s">
        <v>16</v>
      </c>
      <c r="N38" s="32" t="s">
        <v>37</v>
      </c>
      <c r="O38" s="32">
        <v>0.0</v>
      </c>
    </row>
    <row r="39">
      <c r="A39" s="15" t="s">
        <v>27</v>
      </c>
      <c r="B39" s="16">
        <v>0.5</v>
      </c>
      <c r="C39" s="15">
        <v>2.0</v>
      </c>
      <c r="D39" s="15">
        <v>1.0</v>
      </c>
      <c r="E39" s="19">
        <f t="shared" si="5"/>
        <v>0.5</v>
      </c>
      <c r="F39" s="15">
        <v>0.0</v>
      </c>
      <c r="G39" s="19">
        <f t="shared" si="6"/>
        <v>0</v>
      </c>
      <c r="H39" s="15">
        <v>0.0</v>
      </c>
      <c r="I39" s="19">
        <f t="shared" si="7"/>
        <v>0</v>
      </c>
      <c r="J39" s="35">
        <v>0.0</v>
      </c>
      <c r="K39" s="19">
        <f t="shared" si="8"/>
        <v>0</v>
      </c>
      <c r="M39" s="32" t="s">
        <v>27</v>
      </c>
      <c r="N39" s="32" t="s">
        <v>37</v>
      </c>
      <c r="O39" s="32">
        <v>0.0</v>
      </c>
    </row>
    <row r="40">
      <c r="A40" s="15" t="s">
        <v>28</v>
      </c>
      <c r="B40" s="16">
        <v>0.6666666666666666</v>
      </c>
      <c r="C40" s="15">
        <v>28.0</v>
      </c>
      <c r="D40" s="15">
        <v>13.0</v>
      </c>
      <c r="E40" s="19">
        <f t="shared" si="5"/>
        <v>0.4642857143</v>
      </c>
      <c r="F40" s="15">
        <v>0.0</v>
      </c>
      <c r="G40" s="19">
        <f t="shared" si="6"/>
        <v>0</v>
      </c>
      <c r="H40" s="15">
        <v>0.0</v>
      </c>
      <c r="I40" s="19">
        <f t="shared" si="7"/>
        <v>0</v>
      </c>
      <c r="J40" s="35">
        <v>0.0</v>
      </c>
      <c r="K40" s="19">
        <f t="shared" si="8"/>
        <v>0</v>
      </c>
      <c r="M40" s="32" t="s">
        <v>18</v>
      </c>
      <c r="N40" s="32" t="s">
        <v>37</v>
      </c>
      <c r="O40" s="32">
        <v>0.0</v>
      </c>
    </row>
    <row r="41">
      <c r="A41" s="15" t="s">
        <v>29</v>
      </c>
      <c r="B41" s="16">
        <v>0.4583333333333333</v>
      </c>
      <c r="C41" s="15">
        <v>441.0</v>
      </c>
      <c r="D41" s="15">
        <v>159.0</v>
      </c>
      <c r="E41" s="19">
        <f t="shared" si="5"/>
        <v>0.3605442177</v>
      </c>
      <c r="F41" s="15">
        <v>5.0</v>
      </c>
      <c r="G41" s="19">
        <f t="shared" si="6"/>
        <v>0.01133786848</v>
      </c>
      <c r="H41" s="15">
        <v>8.0</v>
      </c>
      <c r="I41" s="19">
        <f t="shared" si="7"/>
        <v>0.01814058957</v>
      </c>
      <c r="J41" s="35">
        <v>0.0</v>
      </c>
      <c r="K41" s="19">
        <f t="shared" si="8"/>
        <v>-0.006802721088</v>
      </c>
      <c r="M41" s="32" t="s">
        <v>20</v>
      </c>
      <c r="N41" s="32" t="s">
        <v>37</v>
      </c>
      <c r="O41" s="32">
        <v>0.0</v>
      </c>
    </row>
    <row r="42">
      <c r="A42" s="15" t="s">
        <v>30</v>
      </c>
      <c r="B42" s="16">
        <v>0.4166666666666667</v>
      </c>
      <c r="C42" s="15">
        <v>577.0</v>
      </c>
      <c r="D42" s="15">
        <v>156.0</v>
      </c>
      <c r="E42" s="19">
        <f t="shared" si="5"/>
        <v>0.2703639515</v>
      </c>
      <c r="F42" s="15">
        <v>4.0</v>
      </c>
      <c r="G42" s="19">
        <f t="shared" si="6"/>
        <v>0.006932409012</v>
      </c>
      <c r="H42" s="15">
        <v>10.0</v>
      </c>
      <c r="I42" s="19">
        <f t="shared" si="7"/>
        <v>0.01733102253</v>
      </c>
      <c r="J42" s="35">
        <v>0.0</v>
      </c>
      <c r="K42" s="19">
        <f t="shared" si="8"/>
        <v>-0.01039861352</v>
      </c>
    </row>
  </sheetData>
  <autoFilter ref="$A$24:$K$42">
    <sortState ref="A24:K42">
      <sortCondition descending="1" ref="K24:K42"/>
    </sortState>
  </autoFilter>
  <mergeCells count="6">
    <mergeCell ref="A1:J1"/>
    <mergeCell ref="L1:L1002"/>
    <mergeCell ref="K2:K20"/>
    <mergeCell ref="M2:R2"/>
    <mergeCell ref="A22:K22"/>
    <mergeCell ref="M22:O22"/>
  </mergeCells>
  <drawing r:id="rId1"/>
</worksheet>
</file>